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Giriş" sheetId="1" r:id="rId1"/>
    <sheet name="Sabah" sheetId="2" r:id="rId2"/>
    <sheet name="Akşam" sheetId="3" r:id="rId3"/>
    <sheet name="Orjinal" sheetId="4" state="hidden" r:id="rId4"/>
  </sheets>
  <definedNames>
    <definedName name="_xlnm.Print_Area" localSheetId="2">'Akşam'!$A$2:$F$21</definedName>
    <definedName name="_xlnm.Print_Area" localSheetId="0">'Giriş'!$A$1:$I$38</definedName>
    <definedName name="_xlnm.Print_Area" localSheetId="3">'Orjinal'!$A$1:$F$44</definedName>
    <definedName name="_xlnm.Print_Area" localSheetId="1">'Sabah'!$A$1:$F$20</definedName>
  </definedNames>
  <calcPr fullCalcOnLoad="1"/>
</workbook>
</file>

<file path=xl/comments1.xml><?xml version="1.0" encoding="utf-8"?>
<comments xmlns="http://schemas.openxmlformats.org/spreadsheetml/2006/main">
  <authors>
    <author>CybeR</author>
  </authors>
  <commentList>
    <comment ref="B26" authorId="0">
      <text>
        <r>
          <rPr>
            <b/>
            <sz val="8"/>
            <rFont val="Tahoma"/>
            <family val="0"/>
          </rPr>
          <t>Formül Bozulursa Bu Alana
=BUGÜN() yazınız</t>
        </r>
      </text>
    </comment>
  </commentList>
</comments>
</file>

<file path=xl/sharedStrings.xml><?xml version="1.0" encoding="utf-8"?>
<sst xmlns="http://schemas.openxmlformats.org/spreadsheetml/2006/main" count="123" uniqueCount="51">
  <si>
    <t>CİNSİ</t>
  </si>
  <si>
    <t xml:space="preserve">BAŞLANGIÇ SERİ ve NUMARASI </t>
  </si>
  <si>
    <t>BİTİŞ SERİ ve NUMARASI</t>
  </si>
  <si>
    <t>ADEDİ</t>
  </si>
  <si>
    <t xml:space="preserve">Erkek Cüzdanı </t>
  </si>
  <si>
    <t>Kadın Cüzdanı</t>
  </si>
  <si>
    <t>Uluslararası Aile Cüzdanı</t>
  </si>
  <si>
    <t>Teslim Alan</t>
  </si>
  <si>
    <t>Teslim Eden</t>
  </si>
  <si>
    <t>Teslim Saati</t>
  </si>
  <si>
    <t>Teslim Alanlar</t>
  </si>
  <si>
    <t>Teslim Edenler</t>
  </si>
  <si>
    <t>SABAH KASADAN ÇIKARTILAN</t>
  </si>
  <si>
    <t>AKŞAM İADE EDİLEN</t>
  </si>
  <si>
    <t>V.H.K.İ</t>
  </si>
  <si>
    <t>Sıra</t>
  </si>
  <si>
    <t>Personel Adı Soyadı</t>
  </si>
  <si>
    <t>Cüzdan Servisinde Çalışan Personel Listesi</t>
  </si>
  <si>
    <t>Cüzdan Sorumlusu</t>
  </si>
  <si>
    <t>Kurum Amiri</t>
  </si>
  <si>
    <t>Nüfus Müdürü</t>
  </si>
  <si>
    <t>Tarih</t>
  </si>
  <si>
    <t>İmza</t>
  </si>
  <si>
    <t>Teslim Tarihi</t>
  </si>
  <si>
    <t>ERKEK CÜZDAN BEDELİ</t>
  </si>
  <si>
    <t>KADIN CÜZDAN BEDELİ</t>
  </si>
  <si>
    <t>AİLE CÜZDAN BEDELİ</t>
  </si>
  <si>
    <t>Bedelsiz Kadın Cüzdanı</t>
  </si>
  <si>
    <t>Bedelsiz Erkek Cüzdanı</t>
  </si>
  <si>
    <t>Hatalı Kadın Cüzdanı</t>
  </si>
  <si>
    <t>Hatalı Erkek Cüzdanı</t>
  </si>
  <si>
    <t>Sadece Sarı Alanlara Veri Girişi Yapınız..</t>
  </si>
  <si>
    <t>KASADA BULUNMASI GEREKEN TUTAR</t>
  </si>
  <si>
    <t>NÜFUS VE ULUSLARARASI AİLE CÜZDANI GÜNLÜK TESLİM TUTANAĞI</t>
  </si>
  <si>
    <t>Sabah Teslim Saati</t>
  </si>
  <si>
    <t>Akşam Teslim Saati</t>
  </si>
  <si>
    <t>İşlem Tarihi</t>
  </si>
  <si>
    <t>Bülent CÖMERT</t>
  </si>
  <si>
    <t>Mavi Kart</t>
  </si>
  <si>
    <t>A01</t>
  </si>
  <si>
    <t>MAVİ KART BEDELİ</t>
  </si>
  <si>
    <t>Yeşim AYGÜNEŞ</t>
  </si>
  <si>
    <t>Doğan YILDIZ</t>
  </si>
  <si>
    <t>Tunay GÖÇER</t>
  </si>
  <si>
    <t>Ulaş YENAL</t>
  </si>
  <si>
    <t>Bedelsiz Mavi Kart</t>
  </si>
  <si>
    <t>Hatalı Mavi Kart</t>
  </si>
  <si>
    <t>Bedelsiz Aile</t>
  </si>
  <si>
    <t>Hatalı Aile</t>
  </si>
  <si>
    <t>MAVİ KART, NÜFUS VE ULUSLARARASI AİLE CÜZDANI GÜNLÜK TESLİM TUTANAĞI</t>
  </si>
  <si>
    <t>Gülay AVŞAR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</si>
</sst>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TL&quot;"/>
    <numFmt numFmtId="173" formatCode="[$-41F]dd\ mmmm\ yyyy\ dddd"/>
  </numFmts>
  <fonts count="16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u val="single"/>
      <sz val="10"/>
      <name val="Arial Tur"/>
      <family val="2"/>
    </font>
    <font>
      <b/>
      <sz val="12"/>
      <name val="Arial Tur"/>
      <family val="2"/>
    </font>
    <font>
      <b/>
      <u val="single"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2"/>
    </font>
    <font>
      <b/>
      <sz val="10"/>
      <color indexed="10"/>
      <name val="Arial Tur"/>
      <family val="0"/>
    </font>
    <font>
      <b/>
      <sz val="11"/>
      <color indexed="9"/>
      <name val="Arial Tur"/>
      <family val="0"/>
    </font>
    <font>
      <b/>
      <sz val="12"/>
      <color indexed="10"/>
      <name val="Arial Tur"/>
      <family val="0"/>
    </font>
    <font>
      <b/>
      <sz val="11"/>
      <color indexed="10"/>
      <name val="Arial Tur"/>
      <family val="0"/>
    </font>
    <font>
      <b/>
      <sz val="8"/>
      <name val="Tahoma"/>
      <family val="0"/>
    </font>
    <font>
      <b/>
      <sz val="8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2" borderId="0" xfId="0" applyFont="1" applyFill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20" fontId="5" fillId="0" borderId="11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2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20" fontId="2" fillId="0" borderId="2" xfId="0" applyNumberFormat="1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4" fillId="3" borderId="20" xfId="0" applyFont="1" applyFill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4" fillId="3" borderId="23" xfId="0" applyFont="1" applyFill="1" applyBorder="1" applyAlignment="1" applyProtection="1">
      <alignment horizontal="righ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4" fillId="3" borderId="26" xfId="0" applyFont="1" applyFill="1" applyBorder="1" applyAlignment="1" applyProtection="1">
      <alignment horizontal="right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14" fontId="2" fillId="0" borderId="33" xfId="0" applyNumberFormat="1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vertical="center"/>
      <protection/>
    </xf>
    <xf numFmtId="20" fontId="5" fillId="0" borderId="33" xfId="0" applyNumberFormat="1" applyFont="1" applyBorder="1" applyAlignment="1" applyProtection="1">
      <alignment horizontal="left" vertical="center"/>
      <protection/>
    </xf>
    <xf numFmtId="20" fontId="2" fillId="0" borderId="33" xfId="0" applyNumberFormat="1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20" fontId="2" fillId="3" borderId="21" xfId="0" applyNumberFormat="1" applyFont="1" applyFill="1" applyBorder="1" applyAlignment="1" applyProtection="1">
      <alignment/>
      <protection locked="0"/>
    </xf>
    <xf numFmtId="20" fontId="2" fillId="3" borderId="37" xfId="0" applyNumberFormat="1" applyFont="1" applyFill="1" applyBorder="1" applyAlignment="1" applyProtection="1">
      <alignment/>
      <protection locked="0"/>
    </xf>
    <xf numFmtId="14" fontId="2" fillId="3" borderId="2" xfId="0" applyNumberFormat="1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/>
      <protection locked="0"/>
    </xf>
    <xf numFmtId="172" fontId="10" fillId="3" borderId="26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4" fillId="3" borderId="39" xfId="0" applyFont="1" applyFill="1" applyBorder="1" applyAlignment="1" applyProtection="1">
      <alignment horizontal="righ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5" fillId="0" borderId="6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4" fillId="0" borderId="22" xfId="0" applyFont="1" applyFill="1" applyBorder="1" applyAlignment="1" applyProtection="1">
      <alignment vertical="center" shrinkToFit="1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vertical="center"/>
      <protection/>
    </xf>
    <xf numFmtId="14" fontId="0" fillId="0" borderId="0" xfId="0" applyNumberFormat="1" applyFill="1" applyAlignment="1" applyProtection="1" quotePrefix="1">
      <alignment/>
      <protection/>
    </xf>
    <xf numFmtId="0" fontId="10" fillId="4" borderId="2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39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10" fillId="4" borderId="21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0" fillId="4" borderId="2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172" fontId="11" fillId="5" borderId="41" xfId="0" applyNumberFormat="1" applyFont="1" applyFill="1" applyBorder="1" applyAlignment="1" applyProtection="1">
      <alignment horizontal="center"/>
      <protection/>
    </xf>
    <xf numFmtId="0" fontId="11" fillId="5" borderId="28" xfId="0" applyFont="1" applyFill="1" applyBorder="1" applyAlignment="1" applyProtection="1">
      <alignment horizontal="center"/>
      <protection/>
    </xf>
    <xf numFmtId="0" fontId="11" fillId="5" borderId="16" xfId="0" applyFont="1" applyFill="1" applyBorder="1" applyAlignment="1" applyProtection="1">
      <alignment horizontal="center"/>
      <protection/>
    </xf>
    <xf numFmtId="0" fontId="2" fillId="3" borderId="41" xfId="0" applyFont="1" applyFill="1" applyBorder="1" applyAlignment="1" applyProtection="1">
      <alignment horizontal="center"/>
      <protection/>
    </xf>
    <xf numFmtId="0" fontId="2" fillId="3" borderId="28" xfId="0" applyFont="1" applyFill="1" applyBorder="1" applyAlignment="1" applyProtection="1">
      <alignment horizontal="center"/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14" fontId="4" fillId="0" borderId="29" xfId="0" applyNumberFormat="1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/>
      <protection/>
    </xf>
    <xf numFmtId="172" fontId="10" fillId="3" borderId="23" xfId="0" applyNumberFormat="1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172" fontId="10" fillId="3" borderId="39" xfId="0" applyNumberFormat="1" applyFont="1" applyFill="1" applyBorder="1" applyAlignment="1" applyProtection="1">
      <alignment horizontal="center"/>
      <protection locked="0"/>
    </xf>
    <xf numFmtId="172" fontId="10" fillId="3" borderId="26" xfId="0" applyNumberFormat="1" applyFont="1" applyFill="1" applyBorder="1" applyAlignment="1" applyProtection="1">
      <alignment horizontal="center"/>
      <protection locked="0"/>
    </xf>
    <xf numFmtId="172" fontId="10" fillId="3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4" fontId="9" fillId="0" borderId="33" xfId="0" applyNumberFormat="1" applyFont="1" applyBorder="1" applyAlignment="1" applyProtection="1">
      <alignment horizontal="left" vertical="center" indent="1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I39"/>
  <sheetViews>
    <sheetView tabSelected="1" workbookViewId="0" topLeftCell="A1">
      <selection activeCell="B7" sqref="B7"/>
    </sheetView>
  </sheetViews>
  <sheetFormatPr defaultColWidth="9.00390625" defaultRowHeight="12.75" zeroHeight="1"/>
  <cols>
    <col min="1" max="1" width="22.25390625" style="121" customWidth="1"/>
    <col min="2" max="2" width="8.375" style="121" customWidth="1"/>
    <col min="3" max="3" width="23.75390625" style="121" customWidth="1"/>
    <col min="4" max="4" width="7.00390625" style="121" customWidth="1"/>
    <col min="5" max="5" width="20.00390625" style="121" customWidth="1"/>
    <col min="6" max="6" width="9.625" style="121" customWidth="1"/>
    <col min="7" max="7" width="1.625" style="121" customWidth="1"/>
    <col min="8" max="8" width="4.25390625" style="121" customWidth="1"/>
    <col min="9" max="9" width="28.25390625" style="121" customWidth="1"/>
    <col min="10" max="10" width="0.6171875" style="55" customWidth="1"/>
    <col min="11" max="255" width="0" style="55" hidden="1" customWidth="1"/>
    <col min="256" max="16384" width="0.12890625" style="55" customWidth="1"/>
  </cols>
  <sheetData>
    <row r="1" spans="1:9" ht="27" customHeight="1" thickBot="1">
      <c r="A1" s="155" t="s">
        <v>12</v>
      </c>
      <c r="B1" s="156"/>
      <c r="C1" s="156"/>
      <c r="D1" s="156"/>
      <c r="E1" s="156"/>
      <c r="F1" s="157"/>
      <c r="H1" s="149" t="s">
        <v>17</v>
      </c>
      <c r="I1" s="150"/>
    </row>
    <row r="2" spans="1:9" ht="21.75" customHeight="1" thickBot="1">
      <c r="A2" s="56" t="s">
        <v>0</v>
      </c>
      <c r="B2" s="158" t="s">
        <v>1</v>
      </c>
      <c r="C2" s="158"/>
      <c r="D2" s="158" t="s">
        <v>2</v>
      </c>
      <c r="E2" s="158"/>
      <c r="F2" s="57" t="s">
        <v>3</v>
      </c>
      <c r="H2" s="122" t="s">
        <v>15</v>
      </c>
      <c r="I2" s="123" t="s">
        <v>16</v>
      </c>
    </row>
    <row r="3" spans="1:9" ht="15.75">
      <c r="A3" s="58" t="s">
        <v>4</v>
      </c>
      <c r="B3" s="59" t="s">
        <v>39</v>
      </c>
      <c r="C3" s="60">
        <v>12345</v>
      </c>
      <c r="D3" s="137" t="str">
        <f>B3</f>
        <v>A01</v>
      </c>
      <c r="E3" s="60">
        <v>123456</v>
      </c>
      <c r="F3" s="61">
        <f>IF(E3&gt;0,E3-C3+1,0)</f>
        <v>111112</v>
      </c>
      <c r="H3" s="124">
        <v>1</v>
      </c>
      <c r="I3" s="102" t="s">
        <v>44</v>
      </c>
    </row>
    <row r="4" spans="1:9" ht="15.75">
      <c r="A4" s="62" t="s">
        <v>5</v>
      </c>
      <c r="B4" s="63" t="s">
        <v>39</v>
      </c>
      <c r="C4" s="64">
        <v>12345</v>
      </c>
      <c r="D4" s="138" t="str">
        <f>B4</f>
        <v>A01</v>
      </c>
      <c r="E4" s="64">
        <v>123456</v>
      </c>
      <c r="F4" s="65">
        <f>IF(E4&gt;0,E4-C4+1,0)</f>
        <v>111112</v>
      </c>
      <c r="H4" s="125">
        <v>2</v>
      </c>
      <c r="I4" s="102" t="s">
        <v>42</v>
      </c>
    </row>
    <row r="5" spans="1:9" ht="15.75">
      <c r="A5" s="111" t="s">
        <v>6</v>
      </c>
      <c r="B5" s="112" t="s">
        <v>39</v>
      </c>
      <c r="C5" s="113">
        <v>12345</v>
      </c>
      <c r="D5" s="139" t="str">
        <f>$B$5</f>
        <v>A01</v>
      </c>
      <c r="E5" s="113">
        <v>123456</v>
      </c>
      <c r="F5" s="114">
        <f>IF(E5&gt;0,E5-C5+1,0)</f>
        <v>111112</v>
      </c>
      <c r="H5" s="125">
        <v>3</v>
      </c>
      <c r="I5" s="102" t="s">
        <v>43</v>
      </c>
    </row>
    <row r="6" spans="1:9" ht="16.5" thickBot="1">
      <c r="A6" s="66" t="s">
        <v>38</v>
      </c>
      <c r="B6" s="67" t="s">
        <v>39</v>
      </c>
      <c r="C6" s="68">
        <v>12345</v>
      </c>
      <c r="D6" s="140" t="str">
        <f>$B$6</f>
        <v>A01</v>
      </c>
      <c r="E6" s="68">
        <v>123456</v>
      </c>
      <c r="F6" s="69">
        <f>IF(E6&gt;0,E6-C6+1,0)</f>
        <v>111112</v>
      </c>
      <c r="H6" s="125">
        <v>4</v>
      </c>
      <c r="I6" s="102" t="s">
        <v>41</v>
      </c>
    </row>
    <row r="7" spans="1:9" ht="16.5" thickBot="1">
      <c r="A7" s="70"/>
      <c r="B7" s="71"/>
      <c r="C7" s="70"/>
      <c r="D7" s="71"/>
      <c r="E7" s="70"/>
      <c r="F7" s="70"/>
      <c r="H7" s="125">
        <v>5</v>
      </c>
      <c r="I7" s="102"/>
    </row>
    <row r="8" spans="1:9" ht="16.5" thickBot="1">
      <c r="A8" s="159" t="s">
        <v>13</v>
      </c>
      <c r="B8" s="160"/>
      <c r="C8" s="160"/>
      <c r="D8" s="160"/>
      <c r="E8" s="160"/>
      <c r="F8" s="161"/>
      <c r="H8" s="125">
        <v>6</v>
      </c>
      <c r="I8" s="102"/>
    </row>
    <row r="9" spans="1:9" ht="16.5" thickBot="1">
      <c r="A9" s="72" t="s">
        <v>0</v>
      </c>
      <c r="B9" s="168" t="s">
        <v>1</v>
      </c>
      <c r="C9" s="168"/>
      <c r="D9" s="168" t="s">
        <v>2</v>
      </c>
      <c r="E9" s="168"/>
      <c r="F9" s="73" t="s">
        <v>3</v>
      </c>
      <c r="H9" s="125">
        <v>7</v>
      </c>
      <c r="I9" s="102"/>
    </row>
    <row r="10" spans="1:9" ht="15.75">
      <c r="A10" s="58" t="s">
        <v>4</v>
      </c>
      <c r="B10" s="141" t="str">
        <f>IF(F3&gt;0,B3," ")</f>
        <v>A01</v>
      </c>
      <c r="C10" s="60">
        <v>123455</v>
      </c>
      <c r="D10" s="105" t="str">
        <f>B10</f>
        <v>A01</v>
      </c>
      <c r="E10" s="106">
        <f>IF(C10=0,0,E3)</f>
        <v>123456</v>
      </c>
      <c r="F10" s="61">
        <f>IF(C10&gt;0,E10-C10+1,0)</f>
        <v>2</v>
      </c>
      <c r="H10" s="125">
        <v>8</v>
      </c>
      <c r="I10" s="102"/>
    </row>
    <row r="11" spans="1:9" ht="15.75">
      <c r="A11" s="62" t="s">
        <v>5</v>
      </c>
      <c r="B11" s="142" t="str">
        <f>IF(F4&gt;0,B4," ")</f>
        <v>A01</v>
      </c>
      <c r="C11" s="64">
        <v>123455</v>
      </c>
      <c r="D11" s="107" t="str">
        <f>B11</f>
        <v>A01</v>
      </c>
      <c r="E11" s="108">
        <f>IF(C11=0,0,E4)</f>
        <v>123456</v>
      </c>
      <c r="F11" s="65">
        <f>IF(C11&gt;0,E11-C11+1,0)</f>
        <v>2</v>
      </c>
      <c r="H11" s="125">
        <v>9</v>
      </c>
      <c r="I11" s="102"/>
    </row>
    <row r="12" spans="1:9" ht="15.75">
      <c r="A12" s="111" t="s">
        <v>6</v>
      </c>
      <c r="B12" s="143" t="str">
        <f>IF(F5&gt;0,B5," ")</f>
        <v>A01</v>
      </c>
      <c r="C12" s="113">
        <v>123455</v>
      </c>
      <c r="D12" s="115" t="str">
        <f>B12</f>
        <v>A01</v>
      </c>
      <c r="E12" s="116">
        <f>IF(C12=0,0,E5)</f>
        <v>123456</v>
      </c>
      <c r="F12" s="114">
        <f>IF(C12&gt;0,E12-C12+1,0)</f>
        <v>2</v>
      </c>
      <c r="H12" s="125">
        <v>10</v>
      </c>
      <c r="I12" s="102"/>
    </row>
    <row r="13" spans="1:9" ht="16.5" thickBot="1">
      <c r="A13" s="66" t="s">
        <v>38</v>
      </c>
      <c r="B13" s="144" t="str">
        <f>IF(F6&gt;0,B6," ")</f>
        <v>A01</v>
      </c>
      <c r="C13" s="68">
        <v>123455</v>
      </c>
      <c r="D13" s="109" t="str">
        <f>B13</f>
        <v>A01</v>
      </c>
      <c r="E13" s="110">
        <f>IF(C13=0,0,E6)</f>
        <v>123456</v>
      </c>
      <c r="F13" s="69">
        <f>IF(C13&gt;0,E13-C13+1,0)</f>
        <v>2</v>
      </c>
      <c r="H13" s="125">
        <v>11</v>
      </c>
      <c r="I13" s="102"/>
    </row>
    <row r="14" spans="1:9" ht="16.5" thickBot="1">
      <c r="A14" s="74"/>
      <c r="B14" s="75"/>
      <c r="C14" s="75"/>
      <c r="D14" s="76"/>
      <c r="E14" s="169"/>
      <c r="F14" s="169"/>
      <c r="H14" s="125">
        <v>12</v>
      </c>
      <c r="I14" s="102"/>
    </row>
    <row r="15" spans="1:9" ht="15.75">
      <c r="A15" s="126" t="s">
        <v>27</v>
      </c>
      <c r="B15" s="95">
        <v>0</v>
      </c>
      <c r="C15" s="127" t="s">
        <v>29</v>
      </c>
      <c r="D15" s="97">
        <v>0</v>
      </c>
      <c r="E15" s="136"/>
      <c r="H15" s="125">
        <v>13</v>
      </c>
      <c r="I15" s="102"/>
    </row>
    <row r="16" spans="1:9" ht="16.5" thickBot="1">
      <c r="A16" s="128" t="s">
        <v>28</v>
      </c>
      <c r="B16" s="96">
        <v>0</v>
      </c>
      <c r="C16" s="129" t="s">
        <v>30</v>
      </c>
      <c r="D16" s="98">
        <v>0</v>
      </c>
      <c r="H16" s="125">
        <v>14</v>
      </c>
      <c r="I16" s="102"/>
    </row>
    <row r="17" spans="1:9" ht="16.5" thickBot="1">
      <c r="A17" s="128" t="s">
        <v>47</v>
      </c>
      <c r="B17" s="96">
        <v>0</v>
      </c>
      <c r="C17" s="129" t="s">
        <v>48</v>
      </c>
      <c r="D17" s="98">
        <v>0</v>
      </c>
      <c r="H17" s="125">
        <v>15</v>
      </c>
      <c r="I17" s="102"/>
    </row>
    <row r="18" spans="1:9" ht="16.5" thickBot="1">
      <c r="A18" s="128" t="s">
        <v>45</v>
      </c>
      <c r="B18" s="96">
        <v>0</v>
      </c>
      <c r="C18" s="129" t="s">
        <v>46</v>
      </c>
      <c r="D18" s="98">
        <v>0</v>
      </c>
      <c r="H18" s="125">
        <v>16</v>
      </c>
      <c r="I18" s="102"/>
    </row>
    <row r="19" spans="1:9" ht="16.5" thickBot="1">
      <c r="A19" s="162" t="s">
        <v>32</v>
      </c>
      <c r="B19" s="163"/>
      <c r="C19" s="163"/>
      <c r="D19" s="163"/>
      <c r="E19" s="163"/>
      <c r="F19" s="164"/>
      <c r="H19" s="125">
        <v>17</v>
      </c>
      <c r="I19" s="102"/>
    </row>
    <row r="20" spans="1:9" ht="16.5" thickBot="1">
      <c r="A20" s="162">
        <f>((F3-(F10+B16+D16))*A36)+((F4-(F11+B15+D15))*B36)+((F6-(F13+B18+D18))*B38)+((F5-(F12+B17+D17))*D36)</f>
        <v>9444350</v>
      </c>
      <c r="B20" s="163"/>
      <c r="C20" s="163"/>
      <c r="D20" s="163"/>
      <c r="E20" s="163"/>
      <c r="F20" s="164"/>
      <c r="H20" s="125">
        <v>18</v>
      </c>
      <c r="I20" s="102"/>
    </row>
    <row r="21" spans="8:9" ht="16.5" thickBot="1">
      <c r="H21" s="125">
        <v>19</v>
      </c>
      <c r="I21" s="102"/>
    </row>
    <row r="22" spans="1:9" ht="16.5" thickBot="1">
      <c r="A22" s="165" t="s">
        <v>31</v>
      </c>
      <c r="B22" s="166"/>
      <c r="C22" s="166"/>
      <c r="D22" s="166"/>
      <c r="E22" s="166"/>
      <c r="F22" s="167"/>
      <c r="H22" s="125">
        <v>20</v>
      </c>
      <c r="I22" s="102"/>
    </row>
    <row r="23" spans="8:9" ht="16.5" thickBot="1">
      <c r="H23" s="125">
        <v>21</v>
      </c>
      <c r="I23" s="102"/>
    </row>
    <row r="24" spans="1:9" ht="15.75">
      <c r="A24" s="130" t="s">
        <v>34</v>
      </c>
      <c r="B24" s="99">
        <v>0.3333333333333333</v>
      </c>
      <c r="C24" s="170"/>
      <c r="D24" s="171"/>
      <c r="E24" s="170"/>
      <c r="F24" s="171"/>
      <c r="H24" s="125">
        <v>22</v>
      </c>
      <c r="I24" s="102"/>
    </row>
    <row r="25" spans="1:9" ht="16.5" thickBot="1">
      <c r="A25" s="131" t="s">
        <v>35</v>
      </c>
      <c r="B25" s="100">
        <v>0.7222222222222222</v>
      </c>
      <c r="C25" s="172"/>
      <c r="D25" s="173"/>
      <c r="E25" s="172"/>
      <c r="F25" s="173"/>
      <c r="H25" s="132">
        <v>23</v>
      </c>
      <c r="I25" s="103"/>
    </row>
    <row r="26" spans="1:9" ht="19.5" customHeight="1" thickBot="1">
      <c r="A26" s="133" t="s">
        <v>36</v>
      </c>
      <c r="B26" s="101">
        <f ca="1">TODAY()</f>
        <v>41418</v>
      </c>
      <c r="C26" s="174"/>
      <c r="D26" s="175"/>
      <c r="E26" s="174"/>
      <c r="F26" s="175"/>
      <c r="H26" s="146"/>
      <c r="I26" s="147"/>
    </row>
    <row r="27" spans="8:9" ht="21.75" customHeight="1" thickBot="1">
      <c r="H27" s="151" t="s">
        <v>18</v>
      </c>
      <c r="I27" s="152"/>
    </row>
    <row r="28" spans="1:9" ht="15.75">
      <c r="A28" s="134"/>
      <c r="H28" s="153" t="s">
        <v>50</v>
      </c>
      <c r="I28" s="154"/>
    </row>
    <row r="29" spans="8:9" ht="16.5" thickBot="1">
      <c r="H29" s="187" t="s">
        <v>14</v>
      </c>
      <c r="I29" s="188"/>
    </row>
    <row r="30" spans="8:9" ht="13.5" thickBot="1">
      <c r="H30" s="192"/>
      <c r="I30" s="192"/>
    </row>
    <row r="31" spans="8:9" ht="21.75" customHeight="1" thickBot="1">
      <c r="H31" s="151" t="s">
        <v>19</v>
      </c>
      <c r="I31" s="152"/>
    </row>
    <row r="32" spans="8:9" ht="15.75">
      <c r="H32" s="153" t="s">
        <v>37</v>
      </c>
      <c r="I32" s="154"/>
    </row>
    <row r="33" spans="8:9" ht="16.5" thickBot="1">
      <c r="H33" s="187" t="s">
        <v>20</v>
      </c>
      <c r="I33" s="188"/>
    </row>
    <row r="34" spans="8:9" ht="16.5" thickBot="1">
      <c r="H34" s="177" t="s">
        <v>21</v>
      </c>
      <c r="I34" s="178"/>
    </row>
    <row r="35" spans="1:9" ht="15.75">
      <c r="A35" s="135" t="s">
        <v>24</v>
      </c>
      <c r="B35" s="148" t="s">
        <v>25</v>
      </c>
      <c r="C35" s="148"/>
      <c r="D35" s="148" t="s">
        <v>26</v>
      </c>
      <c r="E35" s="145"/>
      <c r="H35" s="179">
        <f>B26</f>
        <v>41418</v>
      </c>
      <c r="I35" s="180"/>
    </row>
    <row r="36" spans="1:9" ht="13.5" thickBot="1">
      <c r="A36" s="104">
        <v>6.5</v>
      </c>
      <c r="B36" s="189">
        <v>6.5</v>
      </c>
      <c r="C36" s="189"/>
      <c r="D36" s="190">
        <v>66</v>
      </c>
      <c r="E36" s="191"/>
      <c r="H36" s="181">
        <f>DAY(H35)</f>
        <v>24</v>
      </c>
      <c r="I36" s="182"/>
    </row>
    <row r="37" spans="2:9" ht="12.75">
      <c r="B37" s="185" t="s">
        <v>40</v>
      </c>
      <c r="C37" s="185"/>
      <c r="H37" s="181">
        <f>MONTH(H35)</f>
        <v>5</v>
      </c>
      <c r="I37" s="182"/>
    </row>
    <row r="38" spans="2:9" ht="13.5" thickBot="1">
      <c r="B38" s="186">
        <v>6</v>
      </c>
      <c r="C38" s="186"/>
      <c r="H38" s="183">
        <f>YEAR(H35)</f>
        <v>2013</v>
      </c>
      <c r="I38" s="184"/>
    </row>
    <row r="39" spans="8:9" ht="0.75" customHeight="1">
      <c r="H39" s="176"/>
      <c r="I39" s="176"/>
    </row>
  </sheetData>
  <sheetProtection password="C71F" sheet="1" objects="1" scenarios="1"/>
  <mergeCells count="33">
    <mergeCell ref="B37:C37"/>
    <mergeCell ref="B38:C38"/>
    <mergeCell ref="H33:I33"/>
    <mergeCell ref="H29:I29"/>
    <mergeCell ref="B36:C36"/>
    <mergeCell ref="D36:E36"/>
    <mergeCell ref="H32:I32"/>
    <mergeCell ref="H30:I30"/>
    <mergeCell ref="H31:I31"/>
    <mergeCell ref="B35:C35"/>
    <mergeCell ref="H39:I39"/>
    <mergeCell ref="H34:I34"/>
    <mergeCell ref="H35:I35"/>
    <mergeCell ref="H37:I37"/>
    <mergeCell ref="H38:I38"/>
    <mergeCell ref="H36:I36"/>
    <mergeCell ref="D35:E35"/>
    <mergeCell ref="B9:C9"/>
    <mergeCell ref="D9:E9"/>
    <mergeCell ref="E14:F14"/>
    <mergeCell ref="A19:F19"/>
    <mergeCell ref="E24:F26"/>
    <mergeCell ref="C24:D26"/>
    <mergeCell ref="H1:I1"/>
    <mergeCell ref="H27:I27"/>
    <mergeCell ref="H28:I28"/>
    <mergeCell ref="A1:F1"/>
    <mergeCell ref="B2:C2"/>
    <mergeCell ref="D2:E2"/>
    <mergeCell ref="A8:F8"/>
    <mergeCell ref="A20:F20"/>
    <mergeCell ref="A22:F22"/>
    <mergeCell ref="H26:I26"/>
  </mergeCells>
  <printOptions/>
  <pageMargins left="0.75" right="0.75" top="1" bottom="1" header="0.5" footer="0.5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I131"/>
  <sheetViews>
    <sheetView workbookViewId="0" topLeftCell="A1">
      <selection activeCell="C18" sqref="C18"/>
    </sheetView>
  </sheetViews>
  <sheetFormatPr defaultColWidth="9.00390625" defaultRowHeight="12.75"/>
  <cols>
    <col min="1" max="1" width="23.75390625" style="1" customWidth="1"/>
    <col min="2" max="2" width="13.625" style="1" customWidth="1"/>
    <col min="3" max="3" width="23.625" style="1" customWidth="1"/>
    <col min="4" max="4" width="13.375" style="1" customWidth="1"/>
    <col min="5" max="5" width="22.875" style="1" customWidth="1"/>
    <col min="6" max="6" width="15.625" style="1" customWidth="1"/>
    <col min="7" max="7" width="4.125" style="1" hidden="1" customWidth="1"/>
    <col min="8" max="8" width="10.125" style="1" hidden="1" customWidth="1"/>
    <col min="9" max="9" width="0" style="1" hidden="1" customWidth="1"/>
    <col min="10" max="16384" width="9.125" style="9" customWidth="1"/>
  </cols>
  <sheetData>
    <row r="1" spans="1:7" ht="25.5" customHeight="1">
      <c r="A1" s="197" t="s">
        <v>49</v>
      </c>
      <c r="B1" s="197"/>
      <c r="C1" s="197"/>
      <c r="D1" s="197"/>
      <c r="E1" s="197"/>
      <c r="F1" s="197"/>
      <c r="G1" s="2"/>
    </row>
    <row r="2" spans="1:8" ht="19.5" customHeight="1" thickBot="1">
      <c r="A2" s="196" t="str">
        <f>" "&amp;Giriş!H36&amp;"/ "&amp;Giriş!H37&amp;"/ "&amp;Giriş!H38&amp;" Tarihinde  mesai başlangıcında aşağıda serileri ve adetleri yazılı cüzdanlar isimleri yazılı personellere teslim edilmiştir."</f>
        <v> 24/ 5/ 2013 Tarihinde  mesai başlangıcında aşağıda serileri ve adetleri yazılı cüzdanlar isimleri yazılı personellere teslim edilmiştir.</v>
      </c>
      <c r="B2" s="196"/>
      <c r="C2" s="196"/>
      <c r="D2" s="196"/>
      <c r="E2" s="196"/>
      <c r="F2" s="196"/>
      <c r="G2" s="5"/>
      <c r="H2" s="3" t="e">
        <f>#REF!</f>
        <v>#REF!</v>
      </c>
    </row>
    <row r="3" spans="1:8" ht="16.5" customHeight="1" thickBot="1">
      <c r="A3" s="10" t="s">
        <v>0</v>
      </c>
      <c r="B3" s="198" t="s">
        <v>1</v>
      </c>
      <c r="C3" s="199"/>
      <c r="D3" s="203" t="s">
        <v>2</v>
      </c>
      <c r="E3" s="203"/>
      <c r="F3" s="11" t="s">
        <v>3</v>
      </c>
      <c r="G3" s="4"/>
      <c r="H3" s="1" t="e">
        <f>DAY(H2)</f>
        <v>#REF!</v>
      </c>
    </row>
    <row r="4" spans="1:8" ht="15.75">
      <c r="A4" s="204" t="s">
        <v>4</v>
      </c>
      <c r="B4" s="85" t="str">
        <f>IF(Giriş!F3&gt;0,Giriş!B3,"-")</f>
        <v>A01</v>
      </c>
      <c r="C4" s="12">
        <f>Giriş!C3</f>
        <v>12345</v>
      </c>
      <c r="D4" s="16" t="str">
        <f>B4</f>
        <v>A01</v>
      </c>
      <c r="E4" s="12">
        <f>Giriş!E3</f>
        <v>123456</v>
      </c>
      <c r="F4" s="14">
        <f>IF(Giriş!F3&gt;0,Giriş!F3,"-")</f>
        <v>111112</v>
      </c>
      <c r="G4" s="6"/>
      <c r="H4" s="1" t="e">
        <f>MONTH(H2)</f>
        <v>#REF!</v>
      </c>
    </row>
    <row r="5" spans="1:7" ht="16.5" thickBot="1">
      <c r="A5" s="205"/>
      <c r="B5" s="86"/>
      <c r="C5" s="77"/>
      <c r="D5" s="78"/>
      <c r="E5" s="77"/>
      <c r="F5" s="79"/>
      <c r="G5" s="6"/>
    </row>
    <row r="6" spans="1:8" ht="15.75">
      <c r="A6" s="204" t="s">
        <v>5</v>
      </c>
      <c r="B6" s="85" t="str">
        <f>IF(Giriş!F4&gt;0,Giriş!B4,"-")</f>
        <v>A01</v>
      </c>
      <c r="C6" s="12">
        <f>Giriş!C4</f>
        <v>12345</v>
      </c>
      <c r="D6" s="16" t="str">
        <f>B6</f>
        <v>A01</v>
      </c>
      <c r="E6" s="12">
        <f>Giriş!E4</f>
        <v>123456</v>
      </c>
      <c r="F6" s="14">
        <f>IF(Giriş!F4&gt;0,Giriş!F4,"-")</f>
        <v>111112</v>
      </c>
      <c r="G6" s="6"/>
      <c r="H6" s="1" t="e">
        <f>YEAR(H2)</f>
        <v>#REF!</v>
      </c>
    </row>
    <row r="7" spans="1:7" ht="16.5" thickBot="1">
      <c r="A7" s="205"/>
      <c r="B7" s="87"/>
      <c r="C7" s="13"/>
      <c r="D7" s="17"/>
      <c r="E7" s="13"/>
      <c r="F7" s="15"/>
      <c r="G7" s="6"/>
    </row>
    <row r="8" spans="1:7" ht="15.75">
      <c r="A8" s="206" t="s">
        <v>6</v>
      </c>
      <c r="B8" s="88" t="str">
        <f>IF(Giriş!F5,Giriş!B5,"-")</f>
        <v>A01</v>
      </c>
      <c r="C8" s="12">
        <f>Giriş!C5</f>
        <v>12345</v>
      </c>
      <c r="D8" s="16" t="str">
        <f>IF(Giriş!F5&gt;0,Giriş!D5,"-")</f>
        <v>A01</v>
      </c>
      <c r="E8" s="12">
        <f>Giriş!E5</f>
        <v>123456</v>
      </c>
      <c r="F8" s="14">
        <f>IF(Giriş!F5&gt;0,Giriş!F5,"-")</f>
        <v>111112</v>
      </c>
      <c r="G8" s="6"/>
    </row>
    <row r="9" spans="1:7" ht="16.5" thickBot="1">
      <c r="A9" s="207"/>
      <c r="B9" s="89"/>
      <c r="C9" s="13"/>
      <c r="D9" s="17"/>
      <c r="E9" s="13"/>
      <c r="F9" s="15"/>
      <c r="G9" s="6"/>
    </row>
    <row r="10" spans="1:7" ht="15.75">
      <c r="A10" s="206" t="s">
        <v>38</v>
      </c>
      <c r="B10" s="88" t="str">
        <f>IF(Giriş!F6,Giriş!B6,"-")</f>
        <v>A01</v>
      </c>
      <c r="C10" s="12">
        <f>Giriş!C6</f>
        <v>12345</v>
      </c>
      <c r="D10" s="16" t="str">
        <f>B10</f>
        <v>A01</v>
      </c>
      <c r="E10" s="12">
        <f>Giriş!E6</f>
        <v>123456</v>
      </c>
      <c r="F10" s="14">
        <f>IF(Giriş!F6&gt;0,Giriş!F6,"-")</f>
        <v>111112</v>
      </c>
      <c r="G10" s="6"/>
    </row>
    <row r="11" spans="1:7" ht="16.5" thickBot="1">
      <c r="A11" s="207"/>
      <c r="B11" s="89"/>
      <c r="C11" s="13"/>
      <c r="D11" s="17"/>
      <c r="E11" s="13"/>
      <c r="F11" s="15"/>
      <c r="G11" s="6"/>
    </row>
    <row r="12" spans="1:6" ht="21" customHeight="1" thickBot="1">
      <c r="A12" s="80" t="s">
        <v>23</v>
      </c>
      <c r="B12" s="81">
        <f>Giriş!H35</f>
        <v>41418</v>
      </c>
      <c r="C12" s="82" t="s">
        <v>9</v>
      </c>
      <c r="D12" s="83">
        <f>Giriş!B24</f>
        <v>0.3333333333333333</v>
      </c>
      <c r="E12" s="7"/>
      <c r="F12" s="7"/>
    </row>
    <row r="13" spans="1:9" s="43" customFormat="1" ht="22.5" customHeight="1" thickBot="1">
      <c r="A13" s="25" t="s">
        <v>10</v>
      </c>
      <c r="B13" s="46" t="s">
        <v>22</v>
      </c>
      <c r="C13" s="46" t="s">
        <v>10</v>
      </c>
      <c r="D13" s="47" t="s">
        <v>22</v>
      </c>
      <c r="E13" s="54" t="s">
        <v>8</v>
      </c>
      <c r="F13" s="52" t="s">
        <v>22</v>
      </c>
      <c r="G13" s="42"/>
      <c r="H13" s="42"/>
      <c r="I13" s="42"/>
    </row>
    <row r="14" spans="1:9" s="19" customFormat="1" ht="24" customHeight="1">
      <c r="A14" s="26" t="str">
        <f>Giriş!I3</f>
        <v>Ulaş YENAL</v>
      </c>
      <c r="B14" s="27"/>
      <c r="C14" s="27">
        <f>Giriş!I10</f>
        <v>0</v>
      </c>
      <c r="D14" s="28"/>
      <c r="E14" s="48" t="str">
        <f>Giriş!H32</f>
        <v>Bülent CÖMERT</v>
      </c>
      <c r="F14" s="200"/>
      <c r="G14" s="18"/>
      <c r="H14" s="18"/>
      <c r="I14" s="18"/>
    </row>
    <row r="15" spans="1:9" s="19" customFormat="1" ht="24" customHeight="1">
      <c r="A15" s="30" t="str">
        <f>Giriş!I4</f>
        <v>Doğan YILDIZ</v>
      </c>
      <c r="B15" s="31"/>
      <c r="C15" s="31">
        <f>Giriş!I11</f>
        <v>0</v>
      </c>
      <c r="D15" s="32"/>
      <c r="E15" s="49" t="str">
        <f>Giriş!H33</f>
        <v>Nüfus Müdürü</v>
      </c>
      <c r="F15" s="201"/>
      <c r="G15" s="18"/>
      <c r="H15" s="18"/>
      <c r="I15" s="18"/>
    </row>
    <row r="16" spans="1:9" s="19" customFormat="1" ht="24" customHeight="1" thickBot="1">
      <c r="A16" s="30" t="str">
        <f>Giriş!I5</f>
        <v>Tunay GÖÇER</v>
      </c>
      <c r="B16" s="31"/>
      <c r="C16" s="31">
        <f>Giriş!I12</f>
        <v>0</v>
      </c>
      <c r="D16" s="32"/>
      <c r="E16" s="50"/>
      <c r="F16" s="202"/>
      <c r="G16" s="18"/>
      <c r="H16" s="18"/>
      <c r="I16" s="18"/>
    </row>
    <row r="17" spans="1:9" s="19" customFormat="1" ht="24" customHeight="1" thickBot="1">
      <c r="A17" s="30" t="str">
        <f>Giriş!I6</f>
        <v>Yeşim AYGÜNEŞ</v>
      </c>
      <c r="B17" s="31"/>
      <c r="C17" s="31">
        <f>Giriş!I13</f>
        <v>0</v>
      </c>
      <c r="D17" s="32"/>
      <c r="E17" s="48" t="s">
        <v>8</v>
      </c>
      <c r="F17" s="52" t="s">
        <v>22</v>
      </c>
      <c r="G17" s="18"/>
      <c r="H17" s="18"/>
      <c r="I17" s="18"/>
    </row>
    <row r="18" spans="1:9" s="19" customFormat="1" ht="24" customHeight="1">
      <c r="A18" s="30">
        <f>Giriş!I7</f>
        <v>0</v>
      </c>
      <c r="B18" s="31"/>
      <c r="C18" s="31">
        <f>Giriş!I14</f>
        <v>0</v>
      </c>
      <c r="D18" s="32"/>
      <c r="E18" s="48" t="str">
        <f>Giriş!H28</f>
        <v>Gülay AVŞAR</v>
      </c>
      <c r="F18" s="193"/>
      <c r="G18" s="18"/>
      <c r="H18" s="18"/>
      <c r="I18" s="18"/>
    </row>
    <row r="19" spans="1:9" s="19" customFormat="1" ht="24" customHeight="1">
      <c r="A19" s="30">
        <f>Giriş!I8</f>
        <v>0</v>
      </c>
      <c r="B19" s="31"/>
      <c r="C19" s="31">
        <f>Giriş!I15</f>
        <v>0</v>
      </c>
      <c r="D19" s="32"/>
      <c r="E19" s="49" t="str">
        <f>Giriş!H29</f>
        <v>V.H.K.İ</v>
      </c>
      <c r="F19" s="194"/>
      <c r="G19" s="18"/>
      <c r="H19" s="18"/>
      <c r="I19" s="18"/>
    </row>
    <row r="20" spans="1:9" s="19" customFormat="1" ht="24" customHeight="1" thickBot="1">
      <c r="A20" s="39">
        <f>Giriş!I9</f>
        <v>0</v>
      </c>
      <c r="B20" s="41"/>
      <c r="C20" s="41">
        <f>Giriş!I16</f>
        <v>0</v>
      </c>
      <c r="D20" s="120"/>
      <c r="E20" s="51" t="str">
        <f>Giriş!H27</f>
        <v>Cüzdan Sorumlusu</v>
      </c>
      <c r="F20" s="195"/>
      <c r="G20" s="18"/>
      <c r="H20" s="18"/>
      <c r="I20" s="18"/>
    </row>
    <row r="21" spans="1:7" s="118" customFormat="1" ht="1.5" customHeight="1">
      <c r="A21" s="90"/>
      <c r="B21" s="91"/>
      <c r="C21" s="90"/>
      <c r="D21" s="92"/>
      <c r="E21" s="92"/>
      <c r="F21" s="92"/>
      <c r="G21" s="117"/>
    </row>
    <row r="22" s="119" customFormat="1" ht="12.75"/>
    <row r="23" s="119" customFormat="1" ht="12.75"/>
    <row r="24" s="119" customFormat="1" ht="12.75"/>
    <row r="25" s="119" customFormat="1" ht="12.75"/>
    <row r="26" s="119" customFormat="1" ht="12.75"/>
    <row r="27" s="119" customFormat="1" ht="12.75"/>
    <row r="28" s="119" customFormat="1" ht="12.75"/>
    <row r="29" s="119" customFormat="1" ht="12.75"/>
    <row r="30" s="119" customFormat="1" ht="12.75"/>
    <row r="31" s="119" customFormat="1" ht="12.75"/>
    <row r="32" s="119" customFormat="1" ht="12.75"/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/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="119" customFormat="1" ht="12.75"/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</sheetData>
  <mergeCells count="10">
    <mergeCell ref="F18:F20"/>
    <mergeCell ref="A2:F2"/>
    <mergeCell ref="A1:F1"/>
    <mergeCell ref="B3:C3"/>
    <mergeCell ref="F14:F16"/>
    <mergeCell ref="D3:E3"/>
    <mergeCell ref="A4:A5"/>
    <mergeCell ref="A6:A7"/>
    <mergeCell ref="A8:A9"/>
    <mergeCell ref="A10:A11"/>
  </mergeCells>
  <conditionalFormatting sqref="D21:F21 C9:F9 C7:F7 C5:F5 B10:F10 B6:F6 B8:F8 C11:F11 B4:F4">
    <cfRule type="cellIs" priority="1" dxfId="0" operator="equal" stopIfTrue="1">
      <formula>0</formula>
    </cfRule>
  </conditionalFormatting>
  <conditionalFormatting sqref="A14:A21 C14:C21">
    <cfRule type="cellIs" priority="2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I132"/>
  <sheetViews>
    <sheetView workbookViewId="0" topLeftCell="A1">
      <selection activeCell="F10" sqref="F10"/>
    </sheetView>
  </sheetViews>
  <sheetFormatPr defaultColWidth="9.00390625" defaultRowHeight="12.75"/>
  <cols>
    <col min="1" max="1" width="23.75390625" style="1" customWidth="1"/>
    <col min="2" max="2" width="13.625" style="1" customWidth="1"/>
    <col min="3" max="3" width="23.625" style="1" customWidth="1"/>
    <col min="4" max="4" width="13.375" style="1" customWidth="1"/>
    <col min="5" max="5" width="22.875" style="1" customWidth="1"/>
    <col min="6" max="6" width="15.625" style="1" customWidth="1"/>
    <col min="7" max="7" width="4.125" style="1" hidden="1" customWidth="1"/>
    <col min="8" max="8" width="10.125" style="1" hidden="1" customWidth="1"/>
    <col min="9" max="9" width="0" style="1" hidden="1" customWidth="1"/>
    <col min="10" max="16384" width="9.125" style="9" customWidth="1"/>
  </cols>
  <sheetData>
    <row r="1" spans="1:7" s="94" customFormat="1" ht="1.5" customHeight="1">
      <c r="A1" s="90"/>
      <c r="B1" s="91"/>
      <c r="C1" s="90"/>
      <c r="D1" s="92"/>
      <c r="E1" s="92"/>
      <c r="F1" s="92"/>
      <c r="G1" s="93"/>
    </row>
    <row r="2" spans="1:9" s="19" customFormat="1" ht="12.75">
      <c r="A2" s="21"/>
      <c r="B2" s="22"/>
      <c r="C2" s="21"/>
      <c r="D2" s="8"/>
      <c r="E2" s="8"/>
      <c r="F2" s="8"/>
      <c r="G2" s="20"/>
      <c r="H2" s="18"/>
      <c r="I2" s="18"/>
    </row>
    <row r="3" spans="1:8" ht="19.5" customHeight="1" thickBot="1">
      <c r="A3" s="196" t="str">
        <f>" "&amp;Giriş!H36&amp;"/ "&amp;Giriş!H37&amp;"/ "&amp;Giriş!H38&amp;" Tarihinde mesai bitiminde aşağıda  serileri ve adetleri yazılı cüzdanlar  kasaya konulmak üzere teslim edilmiştir."</f>
        <v> 24/ 5/ 2013 Tarihinde mesai bitiminde aşağıda  serileri ve adetleri yazılı cüzdanlar  kasaya konulmak üzere teslim edilmiştir.</v>
      </c>
      <c r="B3" s="196"/>
      <c r="C3" s="196"/>
      <c r="D3" s="196"/>
      <c r="E3" s="196"/>
      <c r="F3" s="196"/>
      <c r="G3" s="5"/>
      <c r="H3" s="3" t="e">
        <f>#REF!</f>
        <v>#REF!</v>
      </c>
    </row>
    <row r="4" spans="1:8" ht="16.5" customHeight="1" thickBot="1">
      <c r="A4" s="10" t="s">
        <v>0</v>
      </c>
      <c r="B4" s="198" t="s">
        <v>1</v>
      </c>
      <c r="C4" s="199"/>
      <c r="D4" s="203" t="s">
        <v>2</v>
      </c>
      <c r="E4" s="203"/>
      <c r="F4" s="11" t="s">
        <v>3</v>
      </c>
      <c r="G4" s="4"/>
      <c r="H4" s="1" t="e">
        <f>DAY(H3)</f>
        <v>#REF!</v>
      </c>
    </row>
    <row r="5" spans="1:8" ht="18.75" customHeight="1">
      <c r="A5" s="204" t="s">
        <v>4</v>
      </c>
      <c r="B5" s="85" t="str">
        <f>IF(Giriş!F10&gt;0,Giriş!B10,"-")</f>
        <v>A01</v>
      </c>
      <c r="C5" s="12">
        <f>Giriş!C10</f>
        <v>123455</v>
      </c>
      <c r="D5" s="16" t="str">
        <f>B5</f>
        <v>A01</v>
      </c>
      <c r="E5" s="12">
        <f>Giriş!E10</f>
        <v>123456</v>
      </c>
      <c r="F5" s="14">
        <f>Giriş!F10</f>
        <v>2</v>
      </c>
      <c r="G5" s="6"/>
      <c r="H5" s="1" t="e">
        <f>MONTH(H3)</f>
        <v>#REF!</v>
      </c>
    </row>
    <row r="6" spans="1:7" ht="18.75" customHeight="1" thickBot="1">
      <c r="A6" s="205"/>
      <c r="B6" s="86"/>
      <c r="C6" s="77"/>
      <c r="D6" s="78"/>
      <c r="E6" s="77"/>
      <c r="F6" s="79"/>
      <c r="G6" s="6"/>
    </row>
    <row r="7" spans="1:8" ht="18.75" customHeight="1">
      <c r="A7" s="204" t="s">
        <v>5</v>
      </c>
      <c r="B7" s="85" t="str">
        <f>IF(Giriş!F11&gt;0,Giriş!B11,"-")</f>
        <v>A01</v>
      </c>
      <c r="C7" s="12">
        <f>Giriş!C11</f>
        <v>123455</v>
      </c>
      <c r="D7" s="16" t="str">
        <f>B7</f>
        <v>A01</v>
      </c>
      <c r="E7" s="12">
        <f>Giriş!E11</f>
        <v>123456</v>
      </c>
      <c r="F7" s="14">
        <f>Giriş!F11</f>
        <v>2</v>
      </c>
      <c r="G7" s="6"/>
      <c r="H7" s="1" t="e">
        <f>YEAR(H3)</f>
        <v>#REF!</v>
      </c>
    </row>
    <row r="8" spans="1:7" ht="18.75" customHeight="1" thickBot="1">
      <c r="A8" s="205"/>
      <c r="B8" s="87"/>
      <c r="C8" s="13"/>
      <c r="D8" s="17"/>
      <c r="E8" s="13"/>
      <c r="F8" s="15"/>
      <c r="G8" s="6"/>
    </row>
    <row r="9" spans="1:7" ht="21.75" customHeight="1">
      <c r="A9" s="204" t="s">
        <v>6</v>
      </c>
      <c r="B9" s="88" t="str">
        <f>IF(Giriş!F12&gt;0,Giriş!B12,"-")</f>
        <v>A01</v>
      </c>
      <c r="C9" s="12">
        <f>Giriş!C12</f>
        <v>123455</v>
      </c>
      <c r="D9" s="16" t="str">
        <f>B9</f>
        <v>A01</v>
      </c>
      <c r="E9" s="12">
        <f>Giriş!E12</f>
        <v>123456</v>
      </c>
      <c r="F9" s="14">
        <f>Giriş!F12</f>
        <v>2</v>
      </c>
      <c r="G9" s="6"/>
    </row>
    <row r="10" spans="1:7" ht="18.75" customHeight="1" thickBot="1">
      <c r="A10" s="205"/>
      <c r="B10" s="89"/>
      <c r="C10" s="13"/>
      <c r="D10" s="17"/>
      <c r="E10" s="13"/>
      <c r="F10" s="15"/>
      <c r="G10" s="6"/>
    </row>
    <row r="11" spans="1:7" ht="15.75">
      <c r="A11" s="206" t="s">
        <v>38</v>
      </c>
      <c r="B11" s="88" t="str">
        <f>IF(Giriş!F13&gt;0,Giriş!B13,"-")</f>
        <v>A01</v>
      </c>
      <c r="C11" s="12">
        <f>Giriş!C13</f>
        <v>123455</v>
      </c>
      <c r="D11" s="16" t="str">
        <f>B11</f>
        <v>A01</v>
      </c>
      <c r="E11" s="12">
        <f>Giriş!E13</f>
        <v>123456</v>
      </c>
      <c r="F11" s="14">
        <f>Giriş!F13</f>
        <v>2</v>
      </c>
      <c r="G11" s="6"/>
    </row>
    <row r="12" spans="1:7" ht="16.5" thickBot="1">
      <c r="A12" s="207"/>
      <c r="B12" s="89"/>
      <c r="C12" s="13"/>
      <c r="D12" s="17"/>
      <c r="E12" s="13"/>
      <c r="F12" s="15"/>
      <c r="G12" s="6"/>
    </row>
    <row r="13" spans="1:6" ht="21" customHeight="1" thickBot="1">
      <c r="A13" s="80" t="s">
        <v>23</v>
      </c>
      <c r="B13" s="81">
        <f>Giriş!H35</f>
        <v>41418</v>
      </c>
      <c r="C13" s="82" t="s">
        <v>9</v>
      </c>
      <c r="D13" s="84">
        <f>Giriş!B25</f>
        <v>0.7222222222222222</v>
      </c>
      <c r="E13" s="7"/>
      <c r="F13" s="7"/>
    </row>
    <row r="14" spans="1:9" s="43" customFormat="1" ht="23.25" customHeight="1" thickBot="1">
      <c r="A14" s="25" t="s">
        <v>11</v>
      </c>
      <c r="B14" s="46" t="s">
        <v>22</v>
      </c>
      <c r="C14" s="46" t="s">
        <v>11</v>
      </c>
      <c r="D14" s="53" t="s">
        <v>22</v>
      </c>
      <c r="E14" s="44" t="s">
        <v>7</v>
      </c>
      <c r="F14" s="45" t="s">
        <v>22</v>
      </c>
      <c r="G14" s="42"/>
      <c r="H14" s="42"/>
      <c r="I14" s="42"/>
    </row>
    <row r="15" spans="1:9" s="43" customFormat="1" ht="24.75" customHeight="1">
      <c r="A15" s="26" t="str">
        <f>Giriş!I3</f>
        <v>Ulaş YENAL</v>
      </c>
      <c r="B15" s="27"/>
      <c r="C15" s="27">
        <f>Giriş!I10</f>
        <v>0</v>
      </c>
      <c r="D15" s="28"/>
      <c r="E15" s="29" t="str">
        <f>Giriş!H32</f>
        <v>Bülent CÖMERT</v>
      </c>
      <c r="F15" s="208"/>
      <c r="G15" s="42"/>
      <c r="H15" s="42"/>
      <c r="I15" s="42"/>
    </row>
    <row r="16" spans="1:9" s="43" customFormat="1" ht="24.75" customHeight="1">
      <c r="A16" s="30" t="str">
        <f>Giriş!I4</f>
        <v>Doğan YILDIZ</v>
      </c>
      <c r="B16" s="31"/>
      <c r="C16" s="31">
        <f>Giriş!I11</f>
        <v>0</v>
      </c>
      <c r="D16" s="32"/>
      <c r="E16" s="33" t="str">
        <f>Giriş!H33</f>
        <v>Nüfus Müdürü</v>
      </c>
      <c r="F16" s="209"/>
      <c r="G16" s="42"/>
      <c r="H16" s="42"/>
      <c r="I16" s="42"/>
    </row>
    <row r="17" spans="1:9" s="43" customFormat="1" ht="24.75" customHeight="1" thickBot="1">
      <c r="A17" s="30" t="str">
        <f>Giriş!I5</f>
        <v>Tunay GÖÇER</v>
      </c>
      <c r="B17" s="31"/>
      <c r="C17" s="31">
        <f>Giriş!I12</f>
        <v>0</v>
      </c>
      <c r="D17" s="32"/>
      <c r="E17" s="34"/>
      <c r="F17" s="210"/>
      <c r="G17" s="42"/>
      <c r="H17" s="42"/>
      <c r="I17" s="42"/>
    </row>
    <row r="18" spans="1:9" s="43" customFormat="1" ht="24.75" customHeight="1" thickBot="1">
      <c r="A18" s="30" t="str">
        <f>Giriş!I6</f>
        <v>Yeşim AYGÜNEŞ</v>
      </c>
      <c r="B18" s="31"/>
      <c r="C18" s="31">
        <f>Giriş!I13</f>
        <v>0</v>
      </c>
      <c r="D18" s="32"/>
      <c r="E18" s="44" t="s">
        <v>8</v>
      </c>
      <c r="F18" s="45"/>
      <c r="G18" s="42"/>
      <c r="H18" s="42"/>
      <c r="I18" s="42"/>
    </row>
    <row r="19" spans="1:9" s="43" customFormat="1" ht="24.75" customHeight="1">
      <c r="A19" s="30">
        <f>Giriş!I7</f>
        <v>0</v>
      </c>
      <c r="B19" s="31"/>
      <c r="C19" s="31">
        <f>Giriş!I14</f>
        <v>0</v>
      </c>
      <c r="D19" s="32"/>
      <c r="E19" s="29" t="str">
        <f>Giriş!H28</f>
        <v>Gülay AVŞAR</v>
      </c>
      <c r="F19" s="211"/>
      <c r="G19" s="42"/>
      <c r="H19" s="42"/>
      <c r="I19" s="42"/>
    </row>
    <row r="20" spans="1:9" s="43" customFormat="1" ht="24.75" customHeight="1">
      <c r="A20" s="30">
        <f>Giriş!I8</f>
        <v>0</v>
      </c>
      <c r="B20" s="31"/>
      <c r="C20" s="31">
        <f>Giriş!I15</f>
        <v>0</v>
      </c>
      <c r="D20" s="32"/>
      <c r="E20" s="33" t="str">
        <f>Giriş!H29</f>
        <v>V.H.K.İ</v>
      </c>
      <c r="F20" s="212"/>
      <c r="G20" s="42"/>
      <c r="H20" s="42"/>
      <c r="I20" s="42"/>
    </row>
    <row r="21" spans="1:9" s="43" customFormat="1" ht="24.75" customHeight="1" thickBot="1">
      <c r="A21" s="39">
        <f>Giriş!I9</f>
        <v>0</v>
      </c>
      <c r="B21" s="41"/>
      <c r="C21" s="41">
        <f>Giriş!I16</f>
        <v>0</v>
      </c>
      <c r="D21" s="120"/>
      <c r="E21" s="35" t="str">
        <f>Giriş!H27</f>
        <v>Cüzdan Sorumlusu</v>
      </c>
      <c r="F21" s="213"/>
      <c r="G21" s="42"/>
      <c r="H21" s="42"/>
      <c r="I21" s="42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9" ht="12.75">
      <c r="A98" s="9"/>
      <c r="B98" s="9"/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2.75">
      <c r="A132" s="9"/>
      <c r="B132" s="9"/>
      <c r="C132" s="9"/>
      <c r="D132" s="9"/>
      <c r="E132" s="9"/>
      <c r="F132" s="9"/>
      <c r="G132" s="9"/>
      <c r="H132" s="9"/>
      <c r="I132" s="9"/>
    </row>
  </sheetData>
  <mergeCells count="9">
    <mergeCell ref="F15:F17"/>
    <mergeCell ref="F19:F21"/>
    <mergeCell ref="B4:C4"/>
    <mergeCell ref="D4:E4"/>
    <mergeCell ref="A11:A12"/>
    <mergeCell ref="A3:F3"/>
    <mergeCell ref="A5:A6"/>
    <mergeCell ref="A7:A8"/>
    <mergeCell ref="A9:A10"/>
  </mergeCells>
  <conditionalFormatting sqref="D1:F2 C12:F12 C6:F6 B5:F5 B7:F7 B11:F11 C8:F10 B9">
    <cfRule type="cellIs" priority="1" dxfId="0" operator="equal" stopIfTrue="1">
      <formula>0</formula>
    </cfRule>
  </conditionalFormatting>
  <conditionalFormatting sqref="A15:A21 C15:C21 C1:C2 A1:A2">
    <cfRule type="cellIs" priority="2" dxfId="0" operator="lessThanOrEqual" stopIfTrue="1">
      <formula>0</formula>
    </cfRule>
  </conditionalFormatting>
  <printOptions horizontalCentered="1"/>
  <pageMargins left="0.3937007874015748" right="0.3937007874015748" top="5.511811023622047" bottom="0.3937007874015748" header="0.2755905511811024" footer="0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I155"/>
  <sheetViews>
    <sheetView workbookViewId="0" topLeftCell="A25">
      <selection activeCell="E16" sqref="E16"/>
    </sheetView>
  </sheetViews>
  <sheetFormatPr defaultColWidth="9.00390625" defaultRowHeight="12.75"/>
  <cols>
    <col min="1" max="1" width="23.75390625" style="1" customWidth="1"/>
    <col min="2" max="2" width="13.625" style="1" customWidth="1"/>
    <col min="3" max="3" width="23.625" style="1" customWidth="1"/>
    <col min="4" max="4" width="13.375" style="1" customWidth="1"/>
    <col min="5" max="5" width="22.875" style="1" customWidth="1"/>
    <col min="6" max="6" width="15.625" style="1" customWidth="1"/>
    <col min="7" max="7" width="4.125" style="1" hidden="1" customWidth="1"/>
    <col min="8" max="8" width="10.125" style="1" hidden="1" customWidth="1"/>
    <col min="9" max="9" width="0" style="1" hidden="1" customWidth="1"/>
    <col min="10" max="16384" width="9.125" style="9" customWidth="1"/>
  </cols>
  <sheetData>
    <row r="1" spans="1:7" ht="25.5" customHeight="1">
      <c r="A1" s="216" t="s">
        <v>33</v>
      </c>
      <c r="B1" s="216"/>
      <c r="C1" s="216"/>
      <c r="D1" s="216"/>
      <c r="E1" s="216"/>
      <c r="F1" s="216"/>
      <c r="G1" s="2"/>
    </row>
    <row r="2" spans="1:8" ht="19.5" customHeight="1" thickBot="1">
      <c r="A2" s="196" t="str">
        <f>" "&amp;Giriş!H36&amp;"/ "&amp;Giriş!H37&amp;"/ "&amp;Giriş!H38&amp;" Tarihinde  mesai başlangıcında aşağıda serileri ve adetleri yazılı cüzdanlar isimleri yazılı personellere teslim edilmiştir."</f>
        <v> 24/ 5/ 2013 Tarihinde  mesai başlangıcında aşağıda serileri ve adetleri yazılı cüzdanlar isimleri yazılı personellere teslim edilmiştir.</v>
      </c>
      <c r="B2" s="196"/>
      <c r="C2" s="196"/>
      <c r="D2" s="196"/>
      <c r="E2" s="196"/>
      <c r="F2" s="196"/>
      <c r="G2" s="5"/>
      <c r="H2" s="3" t="e">
        <f>#REF!</f>
        <v>#REF!</v>
      </c>
    </row>
    <row r="3" spans="1:8" ht="16.5" customHeight="1" thickBot="1">
      <c r="A3" s="10" t="s">
        <v>0</v>
      </c>
      <c r="B3" s="198" t="s">
        <v>1</v>
      </c>
      <c r="C3" s="199"/>
      <c r="D3" s="203" t="s">
        <v>2</v>
      </c>
      <c r="E3" s="203"/>
      <c r="F3" s="11" t="s">
        <v>3</v>
      </c>
      <c r="G3" s="4"/>
      <c r="H3" s="1" t="e">
        <f>DAY(H2)</f>
        <v>#REF!</v>
      </c>
    </row>
    <row r="4" spans="1:8" ht="15.75">
      <c r="A4" s="214" t="s">
        <v>4</v>
      </c>
      <c r="B4" s="85" t="str">
        <f>Giriş!B3</f>
        <v>A01</v>
      </c>
      <c r="C4" s="12">
        <f>Giriş!C3</f>
        <v>12345</v>
      </c>
      <c r="D4" s="16" t="str">
        <f>Giriş!D3</f>
        <v>A01</v>
      </c>
      <c r="E4" s="12">
        <f>Giriş!E3</f>
        <v>123456</v>
      </c>
      <c r="F4" s="14">
        <f>IF(Giriş!F3&gt;0,Giriş!F3,"-")</f>
        <v>111112</v>
      </c>
      <c r="G4" s="6"/>
      <c r="H4" s="1" t="e">
        <f>MONTH(H2)</f>
        <v>#REF!</v>
      </c>
    </row>
    <row r="5" spans="1:7" ht="16.5" thickBot="1">
      <c r="A5" s="215"/>
      <c r="B5" s="86"/>
      <c r="C5" s="77"/>
      <c r="D5" s="78"/>
      <c r="E5" s="77"/>
      <c r="F5" s="79"/>
      <c r="G5" s="6"/>
    </row>
    <row r="6" spans="1:8" ht="15.75">
      <c r="A6" s="214" t="s">
        <v>5</v>
      </c>
      <c r="B6" s="85" t="str">
        <f>Giriş!B4</f>
        <v>A01</v>
      </c>
      <c r="C6" s="12">
        <f>Giriş!C4</f>
        <v>12345</v>
      </c>
      <c r="D6" s="16" t="str">
        <f>Giriş!D4</f>
        <v>A01</v>
      </c>
      <c r="E6" s="12">
        <f>Giriş!E4</f>
        <v>123456</v>
      </c>
      <c r="F6" s="14">
        <f>IF(Giriş!F4&gt;0,Giriş!F4,"-")</f>
        <v>111112</v>
      </c>
      <c r="G6" s="6"/>
      <c r="H6" s="1" t="e">
        <f>YEAR(H2)</f>
        <v>#REF!</v>
      </c>
    </row>
    <row r="7" spans="1:7" ht="16.5" thickBot="1">
      <c r="A7" s="215"/>
      <c r="B7" s="87"/>
      <c r="C7" s="13"/>
      <c r="D7" s="17"/>
      <c r="E7" s="13"/>
      <c r="F7" s="15"/>
      <c r="G7" s="6"/>
    </row>
    <row r="8" spans="1:7" ht="15.75">
      <c r="A8" s="217" t="s">
        <v>6</v>
      </c>
      <c r="B8" s="88" t="str">
        <f>IF(Giriş!F6,Giriş!B6,"-")</f>
        <v>A01</v>
      </c>
      <c r="C8" s="12">
        <f>Giriş!C6</f>
        <v>12345</v>
      </c>
      <c r="D8" s="16" t="str">
        <f>IF(Giriş!F6&gt;0,Giriş!D6,"-")</f>
        <v>A01</v>
      </c>
      <c r="E8" s="12">
        <f>Giriş!E6</f>
        <v>123456</v>
      </c>
      <c r="F8" s="14">
        <f>IF(Giriş!F6&gt;0,Giriş!F6,"-")</f>
        <v>111112</v>
      </c>
      <c r="G8" s="6"/>
    </row>
    <row r="9" spans="1:7" ht="16.5" thickBot="1">
      <c r="A9" s="218"/>
      <c r="B9" s="89"/>
      <c r="C9" s="13"/>
      <c r="D9" s="17"/>
      <c r="E9" s="13"/>
      <c r="F9" s="15"/>
      <c r="G9" s="6"/>
    </row>
    <row r="10" spans="1:6" ht="21" customHeight="1" thickBot="1">
      <c r="A10" s="80" t="s">
        <v>23</v>
      </c>
      <c r="B10" s="81">
        <f>Giriş!H35</f>
        <v>41418</v>
      </c>
      <c r="C10" s="82" t="s">
        <v>9</v>
      </c>
      <c r="D10" s="83">
        <f>Giriş!B24</f>
        <v>0.3333333333333333</v>
      </c>
      <c r="E10" s="7"/>
      <c r="F10" s="7"/>
    </row>
    <row r="11" spans="1:9" s="43" customFormat="1" ht="22.5" customHeight="1" thickBot="1">
      <c r="A11" s="25" t="s">
        <v>10</v>
      </c>
      <c r="B11" s="46" t="s">
        <v>22</v>
      </c>
      <c r="C11" s="46" t="s">
        <v>10</v>
      </c>
      <c r="D11" s="47" t="s">
        <v>22</v>
      </c>
      <c r="E11" s="54" t="s">
        <v>8</v>
      </c>
      <c r="F11" s="52" t="s">
        <v>22</v>
      </c>
      <c r="G11" s="42"/>
      <c r="H11" s="42"/>
      <c r="I11" s="42"/>
    </row>
    <row r="12" spans="1:9" s="19" customFormat="1" ht="24" customHeight="1">
      <c r="A12" s="26" t="str">
        <f>Giriş!I3</f>
        <v>Ulaş YENAL</v>
      </c>
      <c r="B12" s="27"/>
      <c r="C12" s="27">
        <f>Giriş!I15</f>
        <v>0</v>
      </c>
      <c r="D12" s="28"/>
      <c r="E12" s="48" t="str">
        <f>Giriş!H32</f>
        <v>Bülent CÖMERT</v>
      </c>
      <c r="F12" s="200"/>
      <c r="G12" s="18"/>
      <c r="H12" s="18"/>
      <c r="I12" s="18"/>
    </row>
    <row r="13" spans="1:9" s="19" customFormat="1" ht="24" customHeight="1">
      <c r="A13" s="30" t="str">
        <f>Giriş!I4</f>
        <v>Doğan YILDIZ</v>
      </c>
      <c r="B13" s="31"/>
      <c r="C13" s="31">
        <f>Giriş!I16</f>
        <v>0</v>
      </c>
      <c r="D13" s="32"/>
      <c r="E13" s="49" t="str">
        <f>Giriş!H33</f>
        <v>Nüfus Müdürü</v>
      </c>
      <c r="F13" s="201"/>
      <c r="G13" s="18"/>
      <c r="H13" s="18"/>
      <c r="I13" s="18"/>
    </row>
    <row r="14" spans="1:9" s="19" customFormat="1" ht="24" customHeight="1" thickBot="1">
      <c r="A14" s="30" t="str">
        <f>Giriş!I6</f>
        <v>Yeşim AYGÜNEŞ</v>
      </c>
      <c r="B14" s="31"/>
      <c r="C14" s="31">
        <f>Giriş!I18</f>
        <v>0</v>
      </c>
      <c r="D14" s="32"/>
      <c r="E14" s="50"/>
      <c r="F14" s="202"/>
      <c r="G14" s="18"/>
      <c r="H14" s="18"/>
      <c r="I14" s="18"/>
    </row>
    <row r="15" spans="1:9" s="19" customFormat="1" ht="24" customHeight="1" thickBot="1">
      <c r="A15" s="30">
        <f>Giriş!I7</f>
        <v>0</v>
      </c>
      <c r="B15" s="31"/>
      <c r="C15" s="31">
        <f>Giriş!I19</f>
        <v>0</v>
      </c>
      <c r="D15" s="32"/>
      <c r="E15" s="48" t="s">
        <v>8</v>
      </c>
      <c r="F15" s="52" t="s">
        <v>22</v>
      </c>
      <c r="G15" s="18"/>
      <c r="H15" s="18"/>
      <c r="I15" s="18"/>
    </row>
    <row r="16" spans="1:9" s="19" customFormat="1" ht="24" customHeight="1">
      <c r="A16" s="30">
        <f>Giriş!I8</f>
        <v>0</v>
      </c>
      <c r="B16" s="31"/>
      <c r="C16" s="31">
        <f>Giriş!I20</f>
        <v>0</v>
      </c>
      <c r="D16" s="32"/>
      <c r="E16" s="48" t="str">
        <f>Giriş!H28</f>
        <v>Gülay AVŞAR</v>
      </c>
      <c r="F16" s="193"/>
      <c r="G16" s="18"/>
      <c r="H16" s="18"/>
      <c r="I16" s="18"/>
    </row>
    <row r="17" spans="1:9" s="19" customFormat="1" ht="24" customHeight="1">
      <c r="A17" s="30">
        <f>Giriş!I9</f>
        <v>0</v>
      </c>
      <c r="B17" s="31"/>
      <c r="C17" s="31">
        <f>Giriş!I21</f>
        <v>0</v>
      </c>
      <c r="D17" s="32"/>
      <c r="E17" s="49" t="str">
        <f>Giriş!H29</f>
        <v>V.H.K.İ</v>
      </c>
      <c r="F17" s="194"/>
      <c r="G17" s="18"/>
      <c r="H17" s="18"/>
      <c r="I17" s="18"/>
    </row>
    <row r="18" spans="1:9" s="19" customFormat="1" ht="24" customHeight="1" thickBot="1">
      <c r="A18" s="30">
        <f>Giriş!I10</f>
        <v>0</v>
      </c>
      <c r="B18" s="31"/>
      <c r="C18" s="31">
        <f>Giriş!I22</f>
        <v>0</v>
      </c>
      <c r="D18" s="32"/>
      <c r="E18" s="51" t="str">
        <f>Giriş!H27</f>
        <v>Cüzdan Sorumlusu</v>
      </c>
      <c r="F18" s="195"/>
      <c r="G18" s="18"/>
      <c r="H18" s="18"/>
      <c r="I18" s="18"/>
    </row>
    <row r="19" spans="1:9" s="19" customFormat="1" ht="24" customHeight="1">
      <c r="A19" s="30">
        <f>Giriş!I11</f>
        <v>0</v>
      </c>
      <c r="B19" s="36"/>
      <c r="C19" s="31">
        <f>Giriş!I23</f>
        <v>0</v>
      </c>
      <c r="D19" s="32"/>
      <c r="E19" s="37"/>
      <c r="F19" s="37"/>
      <c r="G19" s="20"/>
      <c r="H19" s="18"/>
      <c r="I19" s="18"/>
    </row>
    <row r="20" spans="1:9" s="19" customFormat="1" ht="24" customHeight="1">
      <c r="A20" s="30">
        <f>Giriş!I13</f>
        <v>0</v>
      </c>
      <c r="B20" s="38"/>
      <c r="C20" s="31">
        <f>Giriş!I24</f>
        <v>0</v>
      </c>
      <c r="D20" s="23"/>
      <c r="E20" s="8"/>
      <c r="F20" s="8"/>
      <c r="G20" s="20"/>
      <c r="H20" s="18"/>
      <c r="I20" s="18"/>
    </row>
    <row r="21" spans="1:9" s="19" customFormat="1" ht="24" customHeight="1" thickBot="1">
      <c r="A21" s="39">
        <f>Giriş!I14</f>
        <v>0</v>
      </c>
      <c r="B21" s="40"/>
      <c r="C21" s="41">
        <f>Giriş!I25</f>
        <v>0</v>
      </c>
      <c r="D21" s="24"/>
      <c r="E21" s="8"/>
      <c r="F21" s="8"/>
      <c r="G21" s="20"/>
      <c r="H21" s="18"/>
      <c r="I21" s="18"/>
    </row>
    <row r="22" spans="1:9" s="19" customFormat="1" ht="13.5" customHeight="1">
      <c r="A22" s="21"/>
      <c r="B22" s="22"/>
      <c r="C22" s="21"/>
      <c r="D22" s="8"/>
      <c r="E22" s="8"/>
      <c r="F22" s="8"/>
      <c r="G22" s="20"/>
      <c r="H22" s="18"/>
      <c r="I22" s="18"/>
    </row>
    <row r="23" spans="1:7" s="94" customFormat="1" ht="1.5" customHeight="1">
      <c r="A23" s="90"/>
      <c r="B23" s="91"/>
      <c r="C23" s="90"/>
      <c r="D23" s="92"/>
      <c r="E23" s="92"/>
      <c r="F23" s="92"/>
      <c r="G23" s="93"/>
    </row>
    <row r="24" spans="1:9" s="19" customFormat="1" ht="12.75">
      <c r="A24" s="21"/>
      <c r="B24" s="22"/>
      <c r="C24" s="21"/>
      <c r="D24" s="8"/>
      <c r="E24" s="8"/>
      <c r="F24" s="8"/>
      <c r="G24" s="20"/>
      <c r="H24" s="18"/>
      <c r="I24" s="18"/>
    </row>
    <row r="25" spans="1:8" ht="19.5" customHeight="1" thickBot="1">
      <c r="A25" s="196" t="str">
        <f>" "&amp;Giriş!H36&amp;"/ "&amp;Giriş!H37&amp;"/ "&amp;Giriş!H38&amp;" Tarihinde mesai bitiminde aşağıda  serileri ve adetleri yazılı cüzdanlar  kasaya konulmak üzere teslim edilmiştir."</f>
        <v> 24/ 5/ 2013 Tarihinde mesai bitiminde aşağıda  serileri ve adetleri yazılı cüzdanlar  kasaya konulmak üzere teslim edilmiştir.</v>
      </c>
      <c r="B25" s="196"/>
      <c r="C25" s="196"/>
      <c r="D25" s="196"/>
      <c r="E25" s="196"/>
      <c r="F25" s="196"/>
      <c r="G25" s="5"/>
      <c r="H25" s="3" t="e">
        <f>#REF!</f>
        <v>#REF!</v>
      </c>
    </row>
    <row r="26" spans="1:8" ht="16.5" customHeight="1" thickBot="1">
      <c r="A26" s="10" t="s">
        <v>0</v>
      </c>
      <c r="B26" s="198" t="s">
        <v>1</v>
      </c>
      <c r="C26" s="199"/>
      <c r="D26" s="203" t="s">
        <v>2</v>
      </c>
      <c r="E26" s="203"/>
      <c r="F26" s="11" t="s">
        <v>3</v>
      </c>
      <c r="G26" s="4"/>
      <c r="H26" s="1" t="e">
        <f>DAY(H25)</f>
        <v>#REF!</v>
      </c>
    </row>
    <row r="27" spans="1:8" ht="18.75" customHeight="1">
      <c r="A27" s="214" t="s">
        <v>4</v>
      </c>
      <c r="B27" s="85" t="str">
        <f>Giriş!B10</f>
        <v>A01</v>
      </c>
      <c r="C27" s="12">
        <f>Giriş!C10</f>
        <v>123455</v>
      </c>
      <c r="D27" s="16" t="str">
        <f>Giriş!D10</f>
        <v>A01</v>
      </c>
      <c r="E27" s="12">
        <f>Giriş!E10</f>
        <v>123456</v>
      </c>
      <c r="F27" s="14">
        <f>Giriş!F10</f>
        <v>2</v>
      </c>
      <c r="G27" s="6"/>
      <c r="H27" s="1" t="e">
        <f>MONTH(H25)</f>
        <v>#REF!</v>
      </c>
    </row>
    <row r="28" spans="1:7" ht="18.75" customHeight="1" thickBot="1">
      <c r="A28" s="215"/>
      <c r="B28" s="86"/>
      <c r="C28" s="77"/>
      <c r="D28" s="78"/>
      <c r="E28" s="77"/>
      <c r="F28" s="79"/>
      <c r="G28" s="6"/>
    </row>
    <row r="29" spans="1:8" ht="18.75" customHeight="1">
      <c r="A29" s="214" t="s">
        <v>5</v>
      </c>
      <c r="B29" s="85" t="str">
        <f>Giriş!B4</f>
        <v>A01</v>
      </c>
      <c r="C29" s="12">
        <f>Giriş!C11</f>
        <v>123455</v>
      </c>
      <c r="D29" s="16" t="str">
        <f>Giriş!D11</f>
        <v>A01</v>
      </c>
      <c r="E29" s="12">
        <f>Giriş!E11</f>
        <v>123456</v>
      </c>
      <c r="F29" s="14">
        <f>Giriş!F11</f>
        <v>2</v>
      </c>
      <c r="G29" s="6"/>
      <c r="H29" s="1" t="e">
        <f>YEAR(H25)</f>
        <v>#REF!</v>
      </c>
    </row>
    <row r="30" spans="1:7" ht="18.75" customHeight="1" thickBot="1">
      <c r="A30" s="215"/>
      <c r="B30" s="87"/>
      <c r="C30" s="13"/>
      <c r="D30" s="17"/>
      <c r="E30" s="13"/>
      <c r="F30" s="15"/>
      <c r="G30" s="6"/>
    </row>
    <row r="31" spans="1:7" ht="21.75" customHeight="1">
      <c r="A31" s="214" t="s">
        <v>6</v>
      </c>
      <c r="B31" s="88" t="str">
        <f>IF(Giriş!F13,Giriş!B13,"-")</f>
        <v>A01</v>
      </c>
      <c r="C31" s="12">
        <f>Giriş!C13</f>
        <v>123455</v>
      </c>
      <c r="D31" s="16" t="str">
        <f>IF(Giriş!F13&gt;0,Giriş!D13,"-")</f>
        <v>A01</v>
      </c>
      <c r="E31" s="12">
        <f>Giriş!E13</f>
        <v>123456</v>
      </c>
      <c r="F31" s="14">
        <f>IF(Giriş!F13&gt;0,Giriş!F13,"-")</f>
        <v>2</v>
      </c>
      <c r="G31" s="6"/>
    </row>
    <row r="32" spans="1:7" ht="18.75" customHeight="1" thickBot="1">
      <c r="A32" s="215"/>
      <c r="B32" s="89"/>
      <c r="C32" s="13"/>
      <c r="D32" s="17"/>
      <c r="E32" s="13"/>
      <c r="F32" s="15"/>
      <c r="G32" s="6"/>
    </row>
    <row r="33" spans="1:6" ht="21" customHeight="1" thickBot="1">
      <c r="A33" s="80" t="s">
        <v>23</v>
      </c>
      <c r="B33" s="81">
        <f>Giriş!H35</f>
        <v>41418</v>
      </c>
      <c r="C33" s="82" t="s">
        <v>9</v>
      </c>
      <c r="D33" s="84">
        <f>Giriş!B25</f>
        <v>0.7222222222222222</v>
      </c>
      <c r="E33" s="7"/>
      <c r="F33" s="7"/>
    </row>
    <row r="34" spans="1:9" s="43" customFormat="1" ht="23.25" customHeight="1" thickBot="1">
      <c r="A34" s="25" t="s">
        <v>11</v>
      </c>
      <c r="B34" s="46" t="s">
        <v>22</v>
      </c>
      <c r="C34" s="46" t="s">
        <v>11</v>
      </c>
      <c r="D34" s="53" t="s">
        <v>22</v>
      </c>
      <c r="E34" s="44" t="s">
        <v>7</v>
      </c>
      <c r="F34" s="45" t="s">
        <v>22</v>
      </c>
      <c r="G34" s="42"/>
      <c r="H34" s="42"/>
      <c r="I34" s="42"/>
    </row>
    <row r="35" spans="1:9" s="43" customFormat="1" ht="24.75" customHeight="1">
      <c r="A35" s="26" t="str">
        <f>A12</f>
        <v>Ulaş YENAL</v>
      </c>
      <c r="B35" s="27"/>
      <c r="C35" s="27">
        <f>C12</f>
        <v>0</v>
      </c>
      <c r="D35" s="28"/>
      <c r="E35" s="29" t="str">
        <f>E12</f>
        <v>Bülent CÖMERT</v>
      </c>
      <c r="F35" s="208"/>
      <c r="G35" s="42"/>
      <c r="H35" s="42"/>
      <c r="I35" s="42"/>
    </row>
    <row r="36" spans="1:9" s="43" customFormat="1" ht="24.75" customHeight="1">
      <c r="A36" s="30" t="str">
        <f>A13</f>
        <v>Doğan YILDIZ</v>
      </c>
      <c r="B36" s="31"/>
      <c r="C36" s="31">
        <f>C13</f>
        <v>0</v>
      </c>
      <c r="D36" s="32"/>
      <c r="E36" s="33" t="str">
        <f>E13</f>
        <v>Nüfus Müdürü</v>
      </c>
      <c r="F36" s="209"/>
      <c r="G36" s="42"/>
      <c r="H36" s="42"/>
      <c r="I36" s="42"/>
    </row>
    <row r="37" spans="1:9" s="43" customFormat="1" ht="24.75" customHeight="1" thickBot="1">
      <c r="A37" s="30" t="str">
        <f aca="true" t="shared" si="0" ref="A37:A43">A14</f>
        <v>Yeşim AYGÜNEŞ</v>
      </c>
      <c r="B37" s="31"/>
      <c r="C37" s="31">
        <f aca="true" t="shared" si="1" ref="C37:C43">C14</f>
        <v>0</v>
      </c>
      <c r="D37" s="32"/>
      <c r="E37" s="34"/>
      <c r="F37" s="210"/>
      <c r="G37" s="42"/>
      <c r="H37" s="42"/>
      <c r="I37" s="42"/>
    </row>
    <row r="38" spans="1:9" s="43" customFormat="1" ht="24.75" customHeight="1" thickBot="1">
      <c r="A38" s="30">
        <f t="shared" si="0"/>
        <v>0</v>
      </c>
      <c r="B38" s="31"/>
      <c r="C38" s="31">
        <f t="shared" si="1"/>
        <v>0</v>
      </c>
      <c r="D38" s="32"/>
      <c r="E38" s="44" t="s">
        <v>8</v>
      </c>
      <c r="F38" s="45"/>
      <c r="G38" s="42"/>
      <c r="H38" s="42"/>
      <c r="I38" s="42"/>
    </row>
    <row r="39" spans="1:9" s="43" customFormat="1" ht="24.75" customHeight="1">
      <c r="A39" s="30">
        <f t="shared" si="0"/>
        <v>0</v>
      </c>
      <c r="B39" s="31"/>
      <c r="C39" s="31">
        <f t="shared" si="1"/>
        <v>0</v>
      </c>
      <c r="D39" s="32"/>
      <c r="E39" s="29" t="str">
        <f>E16</f>
        <v>Gülay AVŞAR</v>
      </c>
      <c r="F39" s="211"/>
      <c r="G39" s="42"/>
      <c r="H39" s="42"/>
      <c r="I39" s="42"/>
    </row>
    <row r="40" spans="1:9" s="43" customFormat="1" ht="24.75" customHeight="1">
      <c r="A40" s="30">
        <f t="shared" si="0"/>
        <v>0</v>
      </c>
      <c r="B40" s="31"/>
      <c r="C40" s="31">
        <f t="shared" si="1"/>
        <v>0</v>
      </c>
      <c r="D40" s="32"/>
      <c r="E40" s="33" t="str">
        <f>E17</f>
        <v>V.H.K.İ</v>
      </c>
      <c r="F40" s="212"/>
      <c r="G40" s="42"/>
      <c r="H40" s="42"/>
      <c r="I40" s="42"/>
    </row>
    <row r="41" spans="1:9" s="43" customFormat="1" ht="24.75" customHeight="1" thickBot="1">
      <c r="A41" s="30">
        <f t="shared" si="0"/>
        <v>0</v>
      </c>
      <c r="B41" s="31"/>
      <c r="C41" s="31">
        <f t="shared" si="1"/>
        <v>0</v>
      </c>
      <c r="D41" s="32"/>
      <c r="E41" s="35" t="str">
        <f>E18</f>
        <v>Cüzdan Sorumlusu</v>
      </c>
      <c r="F41" s="213"/>
      <c r="G41" s="42"/>
      <c r="H41" s="42"/>
      <c r="I41" s="42"/>
    </row>
    <row r="42" spans="1:9" s="43" customFormat="1" ht="24.75" customHeight="1">
      <c r="A42" s="30">
        <f t="shared" si="0"/>
        <v>0</v>
      </c>
      <c r="B42" s="36"/>
      <c r="C42" s="31">
        <f t="shared" si="1"/>
        <v>0</v>
      </c>
      <c r="D42" s="32"/>
      <c r="E42" s="37"/>
      <c r="F42" s="37"/>
      <c r="G42" s="42"/>
      <c r="H42" s="42"/>
      <c r="I42" s="42"/>
    </row>
    <row r="43" spans="1:9" s="43" customFormat="1" ht="24.75" customHeight="1">
      <c r="A43" s="30">
        <f t="shared" si="0"/>
        <v>0</v>
      </c>
      <c r="B43" s="38"/>
      <c r="C43" s="31">
        <f t="shared" si="1"/>
        <v>0</v>
      </c>
      <c r="D43" s="23"/>
      <c r="E43" s="8"/>
      <c r="F43" s="8"/>
      <c r="G43" s="42"/>
      <c r="H43" s="42"/>
      <c r="I43" s="42"/>
    </row>
    <row r="44" spans="1:9" s="43" customFormat="1" ht="24.75" customHeight="1" thickBot="1">
      <c r="A44" s="39">
        <f>A21</f>
        <v>0</v>
      </c>
      <c r="B44" s="40"/>
      <c r="C44" s="41">
        <f>C21</f>
        <v>0</v>
      </c>
      <c r="D44" s="24"/>
      <c r="E44" s="8"/>
      <c r="F44" s="8"/>
      <c r="G44" s="42"/>
      <c r="H44" s="42"/>
      <c r="I44" s="42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9" ht="12.75">
      <c r="A98" s="9"/>
      <c r="B98" s="9"/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2.7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2.7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2.7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2.7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2.7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2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2.7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2.7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2.7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2.7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2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2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9"/>
      <c r="B155" s="9"/>
      <c r="C155" s="9"/>
      <c r="D155" s="9"/>
      <c r="E155" s="9"/>
      <c r="F155" s="9"/>
      <c r="G155" s="9"/>
      <c r="H155" s="9"/>
      <c r="I155" s="9"/>
    </row>
  </sheetData>
  <mergeCells count="17">
    <mergeCell ref="A2:F2"/>
    <mergeCell ref="A1:F1"/>
    <mergeCell ref="B3:C3"/>
    <mergeCell ref="F12:F14"/>
    <mergeCell ref="D3:E3"/>
    <mergeCell ref="A4:A5"/>
    <mergeCell ref="A6:A7"/>
    <mergeCell ref="A8:A9"/>
    <mergeCell ref="F35:F37"/>
    <mergeCell ref="F16:F18"/>
    <mergeCell ref="F39:F41"/>
    <mergeCell ref="B26:C26"/>
    <mergeCell ref="D26:E26"/>
    <mergeCell ref="A25:F25"/>
    <mergeCell ref="A27:A28"/>
    <mergeCell ref="A29:A30"/>
    <mergeCell ref="A31:A32"/>
  </mergeCells>
  <conditionalFormatting sqref="D43:F44 C27:F32 C4:F9 D20:F24">
    <cfRule type="cellIs" priority="1" dxfId="0" operator="equal" stopIfTrue="1">
      <formula>0</formula>
    </cfRule>
  </conditionalFormatting>
  <conditionalFormatting sqref="A35:A44 C35:C44 A12:A24 C12:C24">
    <cfRule type="cellIs" priority="2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2755905511811024" footer="0.4724409448818898"/>
  <pageSetup fitToHeight="1" fitToWidth="1" horizontalDpi="300" verticalDpi="300" orientation="portrait" paperSize="9" scale="86" r:id="rId1"/>
  <ignoredErrors>
    <ignoredError sqref="C4 E4 E8 C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mernıs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mernıs</dc:creator>
  <cp:keywords/>
  <dc:description/>
  <cp:lastModifiedBy>CybeR</cp:lastModifiedBy>
  <cp:lastPrinted>2013-05-24T07:11:26Z</cp:lastPrinted>
  <dcterms:created xsi:type="dcterms:W3CDTF">2004-06-24T06:34:25Z</dcterms:created>
  <dcterms:modified xsi:type="dcterms:W3CDTF">2013-05-24T07:48:01Z</dcterms:modified>
  <cp:category/>
  <cp:version/>
  <cp:contentType/>
  <cp:contentStatus/>
</cp:coreProperties>
</file>